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ja rozwój 2021\dokumentacja aplikacyjna Rozwijanie dział. gosp 2020\"/>
    </mc:Choice>
  </mc:AlternateContent>
  <xr:revisionPtr revIDLastSave="0" documentId="13_ncr:1_{DB2E15ED-4C9D-4B79-9386-AA42DE78F461}" xr6:coauthVersionLast="36" xr6:coauthVersionMax="36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6" windowHeight="7908" tabRatio="912" activeTab="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AB33" i="28" l="1"/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AE63" i="28"/>
  <c r="E58" i="28"/>
  <c r="T49" i="28"/>
  <c r="E49" i="28"/>
  <c r="AB37" i="28"/>
  <c r="AB32" i="28" s="1"/>
  <c r="AB7" i="28"/>
  <c r="AB13" i="28" s="1"/>
  <c r="T7" i="28"/>
  <c r="T13" i="28" s="1"/>
  <c r="X7" i="23" l="1"/>
  <c r="B7" i="23"/>
  <c r="AR14" i="66"/>
  <c r="AH3" i="28"/>
  <c r="AC85" i="1"/>
  <c r="AB63" i="64"/>
  <c r="AD12" i="64"/>
  <c r="E13" i="68" l="1"/>
  <c r="F13" i="68"/>
  <c r="G13" i="68"/>
  <c r="H13" i="68"/>
  <c r="I13" i="68"/>
  <c r="D13" i="68"/>
  <c r="D15" i="68" l="1"/>
  <c r="I15" i="68"/>
  <c r="H15" i="68"/>
  <c r="G15" i="68"/>
  <c r="F15" i="68"/>
  <c r="E15" i="68"/>
  <c r="AB27" i="28"/>
</calcChain>
</file>

<file path=xl/sharedStrings.xml><?xml version="1.0" encoding="utf-8"?>
<sst xmlns="http://schemas.openxmlformats.org/spreadsheetml/2006/main" count="1578" uniqueCount="914">
  <si>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</si>
  <si>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</si>
  <si>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</si>
  <si>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</si>
  <si>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</si>
  <si>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</si>
  <si>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</si>
  <si>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</si>
  <si>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</si>
  <si>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</si>
  <si>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</si>
  <si>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</si>
  <si>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</si>
  <si>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</si>
  <si>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</si>
  <si>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</si>
  <si>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</si>
  <si>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</si>
  <si>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</si>
  <si>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</si>
  <si>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</si>
  <si>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</si>
  <si>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</si>
  <si>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</si>
  <si>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</si>
  <si>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</si>
  <si>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</si>
  <si>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</si>
  <si>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</si>
  <si>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</si>
  <si>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</si>
  <si>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</si>
  <si>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</si>
  <si>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</si>
  <si>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</si>
  <si>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</si>
  <si>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</si>
  <si>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</si>
  <si>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</si>
  <si>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</si>
  <si>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</si>
  <si>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</si>
  <si>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</si>
  <si>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</si>
  <si>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</si>
  <si>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</si>
  <si>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</si>
  <si>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</si>
  <si>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</si>
  <si>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</si>
  <si>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</si>
  <si>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</si>
  <si>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</si>
  <si>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</si>
  <si>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</si>
  <si>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</si>
  <si>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</si>
  <si>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</si>
  <si>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</si>
  <si>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</si>
  <si>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</si>
  <si>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</si>
  <si>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</si>
  <si>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</si>
  <si>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</si>
  <si>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</si>
  <si>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</si>
  <si>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</si>
  <si>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</si>
  <si>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</si>
  <si>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</si>
  <si>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</si>
  <si>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</si>
  <si>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</si>
  <si>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</si>
  <si>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</si>
  <si>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</si>
  <si>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</si>
  <si>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</si>
  <si>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</si>
  <si>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</si>
  <si>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</si>
  <si>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</si>
  <si>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</si>
  <si>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</si>
  <si>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</si>
  <si>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</si>
  <si>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</si>
  <si>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</si>
  <si>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</si>
  <si>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</si>
  <si>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</si>
  <si>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</si>
  <si>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</si>
  <si>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</si>
  <si>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</si>
  <si>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</si>
  <si>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</si>
  <si>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</si>
  <si>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</si>
  <si>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</si>
  <si>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</si>
  <si>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</si>
  <si>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</si>
  <si>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</si>
  <si>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</si>
  <si>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</si>
  <si>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</si>
  <si>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</si>
  <si>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</si>
  <si>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</si>
  <si>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</si>
  <si>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</si>
  <si>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</si>
  <si>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</si>
  <si>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</si>
  <si>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</si>
  <si>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</si>
  <si>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</si>
  <si>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</si>
  <si>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</si>
  <si>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</si>
  <si>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</si>
  <si>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</si>
  <si>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</si>
  <si>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</si>
  <si>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</si>
  <si>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</si>
  <si>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</si>
  <si>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</si>
  <si>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</si>
  <si>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</si>
  <si>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</si>
  <si>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</si>
  <si>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</si>
  <si>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</si>
  <si>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</si>
  <si>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</si>
  <si>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</si>
  <si>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</si>
  <si>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</si>
  <si>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</si>
  <si>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</si>
  <si>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</si>
  <si>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</si>
  <si>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</si>
  <si>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</si>
  <si>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</si>
  <si>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</si>
  <si>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</si>
  <si>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</si>
  <si>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</si>
  <si>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</si>
  <si>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</si>
  <si>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</si>
  <si>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</si>
  <si>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</si>
  <si>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</si>
  <si>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</si>
  <si>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</si>
  <si>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</si>
  <si>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</si>
  <si>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</si>
  <si>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</si>
  <si>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</si>
  <si>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</si>
  <si>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</si>
  <si>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</si>
  <si>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</si>
  <si>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</si>
  <si>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</si>
  <si>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</si>
  <si>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</si>
  <si>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</si>
  <si>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</si>
  <si>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</si>
  <si>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</si>
  <si>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</si>
  <si>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</si>
  <si>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</si>
  <si>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</si>
  <si>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</si>
  <si>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</si>
  <si>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</si>
  <si>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</si>
  <si>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</si>
  <si>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</si>
  <si>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</si>
  <si>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</si>
  <si>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</si>
  <si>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</si>
  <si>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</si>
  <si>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</si>
  <si>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</si>
  <si>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</si>
  <si>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</si>
  <si>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</si>
  <si>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</si>
  <si>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</si>
  <si>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</si>
  <si>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</si>
  <si>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</si>
  <si>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</si>
  <si>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</si>
  <si>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</si>
  <si>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</si>
  <si>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</si>
  <si>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</si>
  <si>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</si>
  <si>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</si>
  <si>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</si>
  <si>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</si>
  <si>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</si>
  <si>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</si>
  <si>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</si>
  <si>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</si>
  <si>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</si>
  <si>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</si>
  <si>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</si>
  <si>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</si>
  <si>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</si>
  <si>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</si>
  <si>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</si>
  <si>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</si>
  <si>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</si>
  <si>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</si>
  <si>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</si>
  <si>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</si>
  <si>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</si>
  <si>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</si>
  <si>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</si>
  <si>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</si>
  <si>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</si>
  <si>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</si>
  <si>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</si>
  <si>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</si>
  <si>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</si>
  <si>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</si>
  <si>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</si>
  <si>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</si>
  <si>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</si>
  <si>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</si>
  <si>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</si>
  <si>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</si>
  <si>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</si>
  <si>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</si>
  <si>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</si>
  <si>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</si>
  <si>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</si>
  <si>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</si>
  <si>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</si>
  <si>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</si>
  <si>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</si>
  <si>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</si>
  <si>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</si>
  <si>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</si>
  <si>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</si>
  <si>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</si>
  <si>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</si>
  <si>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</si>
  <si>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</si>
  <si>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</si>
  <si>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</si>
  <si>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</si>
  <si>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</si>
  <si>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</si>
  <si>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</si>
  <si>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</si>
  <si>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</si>
  <si>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</si>
  <si>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</si>
  <si>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</si>
  <si>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</si>
  <si>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</si>
  <si>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</si>
  <si>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</si>
  <si>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</si>
  <si>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</si>
  <si>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</si>
  <si>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</si>
  <si>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</si>
  <si>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</si>
  <si>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</si>
  <si>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</si>
  <si>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</si>
  <si>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</si>
  <si>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</si>
  <si>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</si>
  <si>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</si>
  <si>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</si>
  <si>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</si>
  <si>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</si>
  <si>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</si>
  <si>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</si>
  <si>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</si>
  <si>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</si>
  <si>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</si>
  <si>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</si>
  <si>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</si>
  <si>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</si>
  <si>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</si>
  <si>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</si>
  <si>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</si>
  <si>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</si>
  <si>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</si>
  <si>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</si>
  <si>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</si>
  <si>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</si>
  <si>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</si>
  <si>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</si>
  <si>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</si>
  <si>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</si>
  <si>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</si>
  <si>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</si>
  <si>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</si>
  <si>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</si>
  <si>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</si>
  <si>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</si>
  <si>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</si>
  <si>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</si>
  <si>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</si>
  <si>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</si>
  <si>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</si>
  <si>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</si>
  <si>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</si>
  <si>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</si>
  <si>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</si>
  <si>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</si>
  <si>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</si>
  <si>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</si>
  <si>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</si>
  <si>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</si>
  <si>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</si>
  <si>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</si>
  <si>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</si>
  <si>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</si>
  <si>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</si>
  <si>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</si>
  <si>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</si>
  <si>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</si>
  <si>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</si>
  <si>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</si>
  <si>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</si>
  <si>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</si>
  <si>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</si>
  <si>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</si>
  <si>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</si>
  <si>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</si>
  <si>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</si>
  <si>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</si>
  <si>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</si>
  <si>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</si>
  <si>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</si>
  <si>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</si>
  <si>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</si>
  <si>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</si>
  <si>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</si>
  <si>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</si>
  <si>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</si>
  <si>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</si>
  <si>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</si>
  <si>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</si>
  <si>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</si>
  <si>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</si>
  <si>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</si>
  <si>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</si>
  <si>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</si>
  <si>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</si>
  <si>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</si>
  <si>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</si>
  <si>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</si>
  <si>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</si>
  <si>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</si>
  <si>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</si>
  <si>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</si>
  <si>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</si>
  <si>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</si>
  <si>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</si>
  <si>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</si>
  <si>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</si>
  <si>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</si>
  <si>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</si>
  <si>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</si>
  <si>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</si>
  <si>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</si>
  <si>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</si>
  <si>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</si>
  <si>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</si>
  <si>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</si>
  <si>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</si>
  <si>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</si>
  <si>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</si>
  <si>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</si>
  <si>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</si>
  <si>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</si>
  <si>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</si>
  <si>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</si>
  <si>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</si>
  <si>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</si>
  <si>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</si>
  <si>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</si>
  <si>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</si>
  <si>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</si>
  <si>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</si>
  <si>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</si>
  <si>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</si>
  <si>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</si>
  <si>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</si>
  <si>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</si>
  <si>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</si>
  <si>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</si>
  <si>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</si>
  <si>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</si>
  <si>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</si>
  <si>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</si>
  <si>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</si>
  <si>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</si>
  <si>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</si>
  <si>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</si>
  <si>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</si>
  <si>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</si>
  <si>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</si>
  <si>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</si>
  <si>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</si>
  <si>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</si>
  <si>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</si>
  <si>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</si>
  <si>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</si>
  <si>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</si>
  <si>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</si>
  <si>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</si>
  <si>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</si>
  <si>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</si>
  <si>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</si>
  <si>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</si>
  <si>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</si>
  <si>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</si>
  <si>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</si>
  <si>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</si>
  <si>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</si>
  <si>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</si>
  <si>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</si>
  <si>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</si>
  <si>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</si>
  <si>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</si>
  <si>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</si>
  <si>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</si>
  <si>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</si>
  <si>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</si>
  <si>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</si>
  <si>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</si>
  <si>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</si>
  <si>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</si>
  <si>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</si>
  <si>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</si>
  <si>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</si>
  <si>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</si>
  <si>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</si>
  <si>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</si>
  <si>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</si>
  <si>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</si>
  <si>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</si>
  <si>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</si>
  <si>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</si>
  <si>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</si>
  <si>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</si>
  <si>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</si>
  <si>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</si>
  <si>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</si>
  <si>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</si>
  <si>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</si>
  <si>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</si>
  <si>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</si>
  <si>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</si>
  <si>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</si>
  <si>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</si>
  <si>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</si>
  <si>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</si>
  <si>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</si>
  <si>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</si>
  <si>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</si>
  <si>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</si>
  <si>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</si>
  <si>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</si>
  <si>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</si>
  <si>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</si>
  <si>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</si>
  <si>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</si>
  <si>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</si>
  <si>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</si>
  <si>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</si>
  <si>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</si>
  <si>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</si>
  <si>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</si>
  <si>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</si>
  <si>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</si>
  <si>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</si>
  <si>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</si>
  <si>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</si>
  <si>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</si>
  <si>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</si>
  <si>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</si>
  <si>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</si>
  <si>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</si>
  <si>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</si>
  <si>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</si>
  <si>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</si>
  <si>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</si>
  <si>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</si>
  <si>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</si>
  <si>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</si>
  <si>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</si>
  <si>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</si>
  <si>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</si>
  <si>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</si>
  <si>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</si>
  <si>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</si>
  <si>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</si>
  <si>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</si>
  <si>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</si>
  <si>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</si>
  <si>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</si>
  <si>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</si>
  <si>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</si>
  <si>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</si>
  <si>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</si>
  <si>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</si>
  <si>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</si>
  <si>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</si>
  <si>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</si>
  <si>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</si>
  <si>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</si>
  <si>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</si>
  <si>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</si>
  <si>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</si>
  <si>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</si>
  <si>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</si>
  <si>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</si>
  <si>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</si>
  <si>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</si>
  <si>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</si>
  <si>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</si>
  <si>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</si>
  <si>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</si>
  <si>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</si>
  <si>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</si>
  <si>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</si>
  <si>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</si>
  <si>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</si>
  <si>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</si>
  <si>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</si>
  <si>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</si>
  <si>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</si>
  <si>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</si>
  <si>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</si>
  <si>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</si>
  <si>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</si>
  <si>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</si>
  <si>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</si>
  <si>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</si>
  <si>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</si>
  <si>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</si>
  <si>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</si>
  <si>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</si>
  <si>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</si>
  <si>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</si>
  <si>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</si>
  <si>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</si>
  <si>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</si>
  <si>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</si>
  <si>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</si>
  <si>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</si>
  <si>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</si>
  <si>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</si>
  <si>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</si>
  <si>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</si>
  <si>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</si>
  <si>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</si>
  <si>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</si>
  <si>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</si>
  <si>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</si>
  <si>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</si>
  <si>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</si>
  <si>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</si>
  <si>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</si>
  <si>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</si>
  <si>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</si>
  <si>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</si>
  <si>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</si>
  <si>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</si>
  <si>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</si>
  <si>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</si>
  <si>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</si>
  <si>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</si>
  <si>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</si>
  <si>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</si>
  <si>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</si>
  <si>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</si>
  <si>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</si>
  <si>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</si>
  <si>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</si>
  <si>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</si>
  <si>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</si>
  <si>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</si>
  <si>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</si>
  <si>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</si>
  <si>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</si>
  <si>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</si>
  <si>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</si>
  <si>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</si>
  <si>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</si>
  <si>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</si>
  <si>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</si>
  <si>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</si>
  <si>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</si>
  <si>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</si>
  <si>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</si>
  <si>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</si>
  <si>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</si>
  <si>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</si>
  <si>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</si>
  <si>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</si>
  <si>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</si>
  <si>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</si>
  <si>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</si>
  <si>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</si>
  <si>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</si>
  <si>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</si>
  <si>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</si>
  <si>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</si>
  <si>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</si>
  <si>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</si>
  <si>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</si>
  <si>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</si>
  <si>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</si>
  <si>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</si>
  <si>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</si>
  <si>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</si>
  <si>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</si>
  <si>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</si>
  <si>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</si>
  <si>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</si>
  <si>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</si>
  <si>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</si>
  <si>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</si>
  <si>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</si>
  <si>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</si>
  <si>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</si>
  <si>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</si>
  <si>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</si>
  <si>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</si>
  <si>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</si>
  <si>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</si>
  <si>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</si>
  <si>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</si>
  <si>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</si>
  <si>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</si>
  <si>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</si>
  <si>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</si>
  <si>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</si>
  <si>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</si>
  <si>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</si>
  <si>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</si>
  <si>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</si>
  <si>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</si>
  <si>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</si>
  <si>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</si>
  <si>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</si>
  <si>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</si>
  <si>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</si>
  <si>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</si>
  <si>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</si>
  <si>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</si>
  <si>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</si>
  <si>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</si>
  <si>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</si>
  <si>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</si>
  <si>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</si>
  <si>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</si>
  <si>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</si>
  <si>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</si>
  <si>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</si>
  <si>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</si>
  <si>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</si>
  <si>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</si>
  <si>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</si>
  <si>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</si>
  <si>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</si>
  <si>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</si>
  <si>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</si>
  <si>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</si>
  <si>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</si>
  <si>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</si>
  <si>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</si>
  <si>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</si>
  <si>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</si>
  <si>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</si>
  <si>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</si>
  <si>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</si>
  <si>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</si>
  <si>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</si>
  <si>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</si>
  <si>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</si>
  <si>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</si>
  <si>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</si>
  <si>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</si>
  <si>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</si>
  <si>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</si>
  <si>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</si>
  <si>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</si>
  <si>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</si>
  <si>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</si>
  <si>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</si>
  <si>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</si>
  <si>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</si>
  <si>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</si>
  <si>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</si>
  <si>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</si>
  <si>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</si>
  <si>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</si>
  <si>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</si>
  <si>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</si>
  <si>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</si>
  <si>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</si>
  <si>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</si>
  <si>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</si>
  <si>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</si>
  <si>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</si>
  <si>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</si>
  <si>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</si>
  <si>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</si>
  <si>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</si>
  <si>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</si>
  <si>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</si>
  <si>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</si>
  <si>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</si>
  <si>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</si>
  <si>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</si>
  <si>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</si>
  <si>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</si>
  <si>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</si>
  <si>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</si>
  <si>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</si>
  <si>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</si>
  <si>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</si>
  <si>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</si>
  <si>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</si>
  <si>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</si>
  <si>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</si>
  <si>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</si>
  <si>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</si>
  <si>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</si>
  <si>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</si>
  <si>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</si>
  <si>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</si>
  <si>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</si>
  <si>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</si>
  <si>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</si>
  <si>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</si>
  <si>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</si>
  <si>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</si>
  <si>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</si>
  <si>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</si>
  <si>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</si>
  <si>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</si>
  <si>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</si>
  <si>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</si>
  <si>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</si>
  <si>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</si>
  <si>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</si>
  <si>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</si>
  <si>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</si>
  <si>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</si>
  <si>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</si>
  <si>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</si>
  <si>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</si>
  <si>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</si>
  <si>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</si>
  <si>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</si>
  <si>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</si>
  <si>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</si>
  <si>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</si>
  <si>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</si>
  <si>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</si>
  <si>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</si>
  <si>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</si>
  <si>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</si>
  <si>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</si>
  <si>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</si>
  <si>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</si>
  <si>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</si>
  <si>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</si>
  <si>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</si>
  <si>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</si>
  <si>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</si>
  <si>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</si>
  <si>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</si>
  <si>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</si>
  <si>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</si>
  <si>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</si>
  <si>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</si>
  <si>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</si>
  <si>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</si>
  <si>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</si>
  <si>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</si>
  <si>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</si>
  <si>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</si>
  <si>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</si>
  <si>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</si>
  <si>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</si>
  <si>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</si>
  <si>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</si>
  <si>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</si>
  <si>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</si>
  <si>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</si>
  <si>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</si>
  <si>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</si>
  <si>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</si>
  <si>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</si>
  <si>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</si>
  <si>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</si>
  <si>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</si>
  <si>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</si>
  <si>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</si>
  <si>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</si>
  <si>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</si>
  <si>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</si>
  <si>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</si>
  <si>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</si>
  <si>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</si>
  <si>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</si>
  <si>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</si>
  <si>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</si>
  <si>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</si>
  <si>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</si>
  <si>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</si>
  <si>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</si>
  <si>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</si>
  <si>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</si>
  <si>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</si>
  <si>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</si>
  <si>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</si>
  <si>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</si>
  <si>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</si>
  <si>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</si>
  <si>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</si>
  <si>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</si>
  <si>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</si>
  <si>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</si>
  <si>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</si>
  <si>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</si>
  <si>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</si>
  <si>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</si>
  <si>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</si>
  <si>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</si>
  <si>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</si>
  <si>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</si>
  <si>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</si>
  <si>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</si>
  <si>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</si>
  <si>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</si>
  <si>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</si>
  <si>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</si>
  <si>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</si>
  <si>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</si>
  <si>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</si>
  <si>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</si>
  <si>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</si>
  <si>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</si>
  <si>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</si>
  <si>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</si>
  <si>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</si>
  <si>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</si>
  <si>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</si>
  <si>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</si>
  <si>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</si>
  <si>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</si>
  <si>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</si>
  <si>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</si>
  <si>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</si>
  <si>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</si>
  <si>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</si>
  <si>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</si>
  <si>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</si>
  <si>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</si>
  <si>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</si>
  <si>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</si>
  <si>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</si>
  <si>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</si>
  <si>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</si>
  <si>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</si>
  <si>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</si>
  <si>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</si>
  <si>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</si>
  <si>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</si>
  <si>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</si>
  <si>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</si>
  <si>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</si>
  <si>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</si>
  <si>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</si>
  <si>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Korona Północnego Krakowa</t>
  </si>
  <si>
    <t>=AK21</t>
  </si>
  <si>
    <t>Stworzenie miejsc pracy przez przedsiębiorców wykorzystujących lokalny potencjał i zasoby, uwzględniających potrzeby specyficzne dla mieszkańców aglomeracji krakowskiej.</t>
  </si>
  <si>
    <t>Liczba operacji polegających na rozwoju istniejącego przedsiębiorstwa wykorzystującego lokalny potencajł i zasoby.</t>
  </si>
  <si>
    <t>operacja</t>
  </si>
  <si>
    <t>sprawozdanie beneficjenta/ankieta monitorująca/dokumentacja LGD</t>
  </si>
  <si>
    <t xml:space="preserve">Rozwijanie istniejących na obszarze LGD przedsiębiorstw, prowadzący do utworzenia nowych i/lub utrzymania istniejących miejsc pracy, z innowacyjnym wykorzystaniem lokalnego potencjału i zasobów. </t>
  </si>
  <si>
    <t>zakup maszyn</t>
  </si>
  <si>
    <t>maszyna a</t>
  </si>
  <si>
    <t>maszyna b</t>
  </si>
  <si>
    <t>szt</t>
  </si>
  <si>
    <t>trzydzieści pięć tysięcy złotych</t>
  </si>
  <si>
    <t>_</t>
  </si>
  <si>
    <t>Rozwinięta, świadoma i odpowiedzialna społeczność lokalnych przedsiębiorców, identyfikujących się ze środowiskiem społecznym, oferujących innowacyjne usługi i produkty.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</si>
</sst>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view="pageBreakPreview" topLeftCell="A46" zoomScaleNormal="100" zoomScaleSheetLayoutView="100" zoomScalePageLayoutView="120" workbookViewId="0">
      <selection activeCell="B56" sqref="B56:AJ58"/>
    </sheetView>
  </sheetViews>
  <sheetFormatPr defaultColWidth="9.109375" defaultRowHeight="11.4"/>
  <cols>
    <col min="1" max="1" width="2.33203125" style="77" customWidth="1"/>
    <col min="2" max="2" width="2.5546875" style="77" customWidth="1"/>
    <col min="3" max="3" width="3.109375" style="77" customWidth="1"/>
    <col min="4" max="9" width="2.88671875" style="77" customWidth="1"/>
    <col min="10" max="10" width="3.33203125" style="77" customWidth="1"/>
    <col min="11" max="11" width="2.88671875" style="77" customWidth="1"/>
    <col min="12" max="12" width="3.33203125" style="77" customWidth="1"/>
    <col min="13" max="19" width="2.88671875" style="77" customWidth="1"/>
    <col min="20" max="20" width="3" style="77" customWidth="1"/>
    <col min="21" max="29" width="2.88671875" style="77" customWidth="1"/>
    <col min="30" max="30" width="3.33203125" style="77" customWidth="1"/>
    <col min="31" max="36" width="2.88671875" style="77" customWidth="1"/>
    <col min="37" max="37" width="3.109375" style="77" customWidth="1"/>
    <col min="38" max="16384" width="9.10937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6</v>
      </c>
      <c r="F27" s="108">
        <v>8</v>
      </c>
      <c r="G27" s="108">
        <v>4</v>
      </c>
      <c r="H27" s="108">
        <v>0</v>
      </c>
      <c r="I27" s="108">
        <v>8</v>
      </c>
      <c r="J27" s="108">
        <v>6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1</v>
      </c>
      <c r="N35" s="128" t="s">
        <v>121</v>
      </c>
      <c r="O35" s="108">
        <v>2</v>
      </c>
      <c r="P35" s="108">
        <v>0</v>
      </c>
      <c r="Q35" s="108">
        <v>2</v>
      </c>
      <c r="R35" s="108">
        <v>1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4</v>
      </c>
      <c r="O37" s="105" t="s">
        <v>474</v>
      </c>
      <c r="P37" s="108">
        <v>0</v>
      </c>
      <c r="Q37" s="108">
        <v>5</v>
      </c>
      <c r="R37" s="105" t="s">
        <v>474</v>
      </c>
      <c r="S37" s="108">
        <v>2</v>
      </c>
      <c r="T37" s="108">
        <v>0</v>
      </c>
      <c r="U37" s="108">
        <v>2</v>
      </c>
      <c r="V37" s="108">
        <v>1</v>
      </c>
      <c r="W37" s="885" t="s">
        <v>119</v>
      </c>
      <c r="X37" s="885"/>
      <c r="Y37" s="108">
        <v>1</v>
      </c>
      <c r="Z37" s="108">
        <v>8</v>
      </c>
      <c r="AA37" s="105" t="s">
        <v>474</v>
      </c>
      <c r="AB37" s="108">
        <v>0</v>
      </c>
      <c r="AC37" s="108">
        <v>5</v>
      </c>
      <c r="AD37" s="105" t="s">
        <v>474</v>
      </c>
      <c r="AE37" s="108">
        <v>2</v>
      </c>
      <c r="AF37" s="108">
        <v>0</v>
      </c>
      <c r="AG37" s="108">
        <v>2</v>
      </c>
      <c r="AH37" s="108">
        <v>1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>
      <selection activeCell="B12" sqref="B12:AG13"/>
    </sheetView>
  </sheetViews>
  <sheetFormatPr defaultColWidth="9.109375" defaultRowHeight="13.2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6640625" style="376" customWidth="1"/>
    <col min="22" max="32" width="3.44140625" style="376" customWidth="1"/>
    <col min="33" max="33" width="4.5546875" style="376" customWidth="1"/>
    <col min="34" max="34" width="2.109375" style="376" customWidth="1"/>
    <col min="35" max="35" width="8.6640625" style="376" customWidth="1"/>
    <col min="36" max="16384" width="9.10937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topLeftCell="A141" zoomScaleNormal="100" zoomScaleSheetLayoutView="100" zoomScalePageLayoutView="110" workbookViewId="0">
      <selection activeCell="O147" sqref="O147:AB155"/>
    </sheetView>
  </sheetViews>
  <sheetFormatPr defaultColWidth="9.109375" defaultRowHeight="11.4"/>
  <cols>
    <col min="1" max="1" width="6.6640625" style="269" customWidth="1"/>
    <col min="2" max="2" width="14.6640625" style="269" customWidth="1"/>
    <col min="3" max="8" width="3" style="269" customWidth="1"/>
    <col min="9" max="11" width="3.33203125" style="269" customWidth="1"/>
    <col min="12" max="12" width="2.88671875" style="269" customWidth="1"/>
    <col min="13" max="13" width="2.5546875" style="269" customWidth="1"/>
    <col min="14" max="14" width="3.109375" style="269" customWidth="1"/>
    <col min="15" max="24" width="3" style="269" customWidth="1"/>
    <col min="25" max="25" width="5.6640625" style="269" customWidth="1"/>
    <col min="26" max="26" width="2.88671875" style="269" customWidth="1"/>
    <col min="27" max="27" width="8.5546875" style="269" customWidth="1"/>
    <col min="28" max="28" width="3.6640625" style="269" customWidth="1"/>
    <col min="29" max="29" width="6.33203125" style="269" customWidth="1"/>
    <col min="30" max="30" width="9.109375" style="269"/>
    <col min="31" max="42" width="9.109375" style="269" hidden="1" customWidth="1"/>
    <col min="43" max="44" width="6.33203125" style="269" hidden="1" customWidth="1"/>
    <col min="45" max="16384" width="9.109375" style="269"/>
  </cols>
  <sheetData>
    <row r="1" spans="1:44" s="717" customFormat="1" ht="6.75" customHeight="1"/>
    <row r="2" spans="1:44" ht="13.2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 ht="12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840000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>
        <v>200000</v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>
        <v>2</v>
      </c>
      <c r="O61" s="709">
        <v>9</v>
      </c>
      <c r="P61" s="428" t="s">
        <v>587</v>
      </c>
      <c r="Q61" s="709">
        <v>0</v>
      </c>
      <c r="R61" s="709">
        <v>5</v>
      </c>
      <c r="S61" s="428" t="s">
        <v>587</v>
      </c>
      <c r="T61" s="709">
        <v>2</v>
      </c>
      <c r="U61" s="709">
        <v>0</v>
      </c>
      <c r="V61" s="709">
        <v>1</v>
      </c>
      <c r="W61" s="709">
        <v>9</v>
      </c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>
        <v>840000</v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" customHeight="1">
      <c r="A153" s="465"/>
      <c r="B153" s="812" t="s">
        <v>890</v>
      </c>
      <c r="C153" s="785">
        <v>2</v>
      </c>
      <c r="D153" s="273">
        <v>9</v>
      </c>
      <c r="E153" s="428" t="s">
        <v>587</v>
      </c>
      <c r="F153" s="273">
        <v>0</v>
      </c>
      <c r="G153" s="273">
        <v>5</v>
      </c>
      <c r="H153" s="428" t="s">
        <v>587</v>
      </c>
      <c r="I153" s="273">
        <v>2</v>
      </c>
      <c r="J153" s="273">
        <v>0</v>
      </c>
      <c r="K153" s="429">
        <v>1</v>
      </c>
      <c r="L153" s="429">
        <v>9</v>
      </c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0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A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zoomScale="110" zoomScaleNormal="100" zoomScaleSheetLayoutView="110" workbookViewId="0">
      <selection activeCell="AI1" sqref="AI1"/>
    </sheetView>
  </sheetViews>
  <sheetFormatPr defaultColWidth="9.109375" defaultRowHeight="12"/>
  <cols>
    <col min="1" max="1" width="2.5546875" style="474" customWidth="1"/>
    <col min="2" max="19" width="2.6640625" style="474" customWidth="1"/>
    <col min="20" max="20" width="3" style="474" customWidth="1"/>
    <col min="21" max="34" width="3.33203125" style="474" customWidth="1"/>
    <col min="35" max="35" width="2.5546875" style="474" customWidth="1"/>
    <col min="36" max="36" width="2.88671875" style="474" customWidth="1"/>
    <col min="37" max="16384" width="9.10937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2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8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901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zoomScale="110" zoomScaleNormal="100" zoomScaleSheetLayoutView="110" workbookViewId="0">
      <selection activeCell="B34" sqref="B34:AH34"/>
    </sheetView>
  </sheetViews>
  <sheetFormatPr defaultColWidth="9.109375" defaultRowHeight="13.2"/>
  <cols>
    <col min="1" max="1" width="2.5546875" style="397" customWidth="1"/>
    <col min="2" max="19" width="2.6640625" style="397" customWidth="1"/>
    <col min="20" max="20" width="3" style="397" customWidth="1"/>
    <col min="21" max="34" width="3.33203125" style="397" customWidth="1"/>
    <col min="35" max="35" width="2.5546875" style="397" customWidth="1"/>
    <col min="36" max="36" width="2.88671875" style="397" customWidth="1"/>
    <col min="37" max="16384" width="9.10937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8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09375" defaultRowHeight="13.2"/>
  <cols>
    <col min="1" max="1" width="2.5546875" style="63" customWidth="1"/>
    <col min="2" max="2" width="3.109375" style="63" customWidth="1"/>
    <col min="3" max="3" width="58.44140625" style="63" customWidth="1"/>
    <col min="4" max="9" width="13.6640625" style="63" customWidth="1"/>
    <col min="10" max="10" width="1.6640625" style="63" customWidth="1"/>
    <col min="11" max="11" width="9" style="63" customWidth="1"/>
    <col min="12" max="16384" width="9.10937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topLeftCell="A16" zoomScaleNormal="100" zoomScaleSheetLayoutView="100" workbookViewId="0">
      <selection sqref="A1:AL1"/>
    </sheetView>
  </sheetViews>
  <sheetFormatPr defaultColWidth="9.109375" defaultRowHeight="11.4"/>
  <cols>
    <col min="1" max="1" width="1.33203125" style="532" customWidth="1"/>
    <col min="2" max="2" width="2.44140625" style="532" customWidth="1"/>
    <col min="3" max="20" width="3" style="532" customWidth="1"/>
    <col min="21" max="22" width="2.5546875" style="532" customWidth="1"/>
    <col min="23" max="23" width="2.44140625" style="532" customWidth="1"/>
    <col min="24" max="24" width="2.33203125" style="532" customWidth="1"/>
    <col min="25" max="25" width="2.109375" style="532" customWidth="1"/>
    <col min="26" max="26" width="2.6640625" style="532" customWidth="1"/>
    <col min="27" max="27" width="2.5546875" style="532" customWidth="1"/>
    <col min="28" max="28" width="2.44140625" style="532" customWidth="1"/>
    <col min="29" max="29" width="2.33203125" style="532" customWidth="1"/>
    <col min="30" max="30" width="2.44140625" style="532" customWidth="1"/>
    <col min="31" max="31" width="3" style="532" customWidth="1"/>
    <col min="32" max="32" width="3.109375" style="532" customWidth="1"/>
    <col min="33" max="33" width="3.5546875" style="532" customWidth="1"/>
    <col min="34" max="34" width="2.109375" style="532" customWidth="1"/>
    <col min="35" max="35" width="2.88671875" style="532" customWidth="1"/>
    <col min="36" max="36" width="3.5546875" style="532" customWidth="1"/>
    <col min="37" max="37" width="2.88671875" style="532" customWidth="1"/>
    <col min="38" max="38" width="3.33203125" style="532" customWidth="1"/>
    <col min="39" max="39" width="8.6640625" style="532" customWidth="1"/>
    <col min="40" max="16384" width="9.10937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 ht="12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 ht="12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 ht="12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 ht="12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topLeftCell="A13" zoomScaleNormal="100" zoomScaleSheetLayoutView="100" zoomScalePageLayoutView="120" workbookViewId="0">
      <selection activeCell="Z27" sqref="Z27:AJ28"/>
    </sheetView>
  </sheetViews>
  <sheetFormatPr defaultColWidth="9.109375" defaultRowHeight="11.4"/>
  <cols>
    <col min="1" max="1" width="2" style="219" customWidth="1"/>
    <col min="2" max="2" width="2.109375" style="219" customWidth="1"/>
    <col min="3" max="3" width="3" style="219" customWidth="1"/>
    <col min="4" max="7" width="2.88671875" style="219" customWidth="1"/>
    <col min="8" max="8" width="3.5546875" style="219" customWidth="1"/>
    <col min="9" max="36" width="2.88671875" style="219" customWidth="1"/>
    <col min="37" max="37" width="2" style="219" customWidth="1"/>
    <col min="38" max="38" width="7.6640625" style="219" customWidth="1"/>
    <col min="39" max="16384" width="9.10937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456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 t="s">
        <v>472</v>
      </c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tabSelected="1" showWhiteSpace="0" view="pageBreakPreview" topLeftCell="A121" zoomScaleNormal="190" zoomScaleSheetLayoutView="100" zoomScalePageLayoutView="110" workbookViewId="0">
      <selection activeCell="A14" sqref="A14:AF15"/>
    </sheetView>
  </sheetViews>
  <sheetFormatPr defaultColWidth="9.109375" defaultRowHeight="11.4"/>
  <cols>
    <col min="1" max="1" width="3.109375" style="194" customWidth="1"/>
    <col min="2" max="14" width="3" style="194" customWidth="1"/>
    <col min="15" max="16" width="2.6640625" style="194" customWidth="1"/>
    <col min="17" max="28" width="3" style="194" customWidth="1"/>
    <col min="29" max="32" width="2.88671875" style="194" customWidth="1"/>
    <col min="33" max="33" width="7.6640625" style="189" customWidth="1"/>
    <col min="34" max="34" width="9.109375" style="189"/>
    <col min="35" max="16384" width="9.10937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 t="s">
        <v>913</v>
      </c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 t="s">
        <v>902</v>
      </c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00000000000006" customHeight="1">
      <c r="A14" s="1104" t="s">
        <v>906</v>
      </c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44.25" customHeight="1">
      <c r="A122" s="331" t="s">
        <v>10</v>
      </c>
      <c r="B122" s="1091" t="s">
        <v>903</v>
      </c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>
        <v>1</v>
      </c>
      <c r="N122" s="1094"/>
      <c r="O122" s="1094"/>
      <c r="P122" s="1094"/>
      <c r="Q122" s="1147" t="s">
        <v>904</v>
      </c>
      <c r="R122" s="1147"/>
      <c r="S122" s="1147"/>
      <c r="T122" s="1147"/>
      <c r="U122" s="1091" t="s">
        <v>905</v>
      </c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5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5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58" zoomScaleNormal="100" zoomScaleSheetLayoutView="100" zoomScalePageLayoutView="150" workbookViewId="0">
      <selection activeCell="AB39" sqref="AB39:AI39"/>
    </sheetView>
  </sheetViews>
  <sheetFormatPr defaultColWidth="9.109375" defaultRowHeight="11.4"/>
  <cols>
    <col min="1" max="1" width="3.33203125" style="194" customWidth="1"/>
    <col min="2" max="2" width="3.109375" style="194" customWidth="1"/>
    <col min="3" max="3" width="2.88671875" style="194" customWidth="1"/>
    <col min="4" max="4" width="3" style="194" customWidth="1"/>
    <col min="5" max="5" width="2.6640625" style="194" customWidth="1"/>
    <col min="6" max="13" width="3" style="194" customWidth="1"/>
    <col min="14" max="15" width="3.33203125" style="194" customWidth="1"/>
    <col min="16" max="17" width="2.88671875" style="194" customWidth="1"/>
    <col min="18" max="18" width="2.5546875" style="194" customWidth="1"/>
    <col min="19" max="19" width="3.109375" style="194" customWidth="1"/>
    <col min="20" max="26" width="3" style="194" customWidth="1"/>
    <col min="27" max="27" width="3.44140625" style="194" customWidth="1"/>
    <col min="28" max="31" width="3" style="194" customWidth="1"/>
    <col min="32" max="34" width="2.88671875" style="194" customWidth="1"/>
    <col min="35" max="35" width="2.6640625" style="194" customWidth="1"/>
    <col min="36" max="36" width="6.6640625" style="194" customWidth="1"/>
    <col min="37" max="37" width="25.44140625" style="194" hidden="1" customWidth="1"/>
    <col min="38" max="16384" width="9.10937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>
        <v>1</v>
      </c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50000</v>
      </c>
      <c r="U6" s="1222"/>
      <c r="V6" s="1222"/>
      <c r="W6" s="1222"/>
      <c r="X6" s="1222"/>
      <c r="Y6" s="1222"/>
      <c r="Z6" s="1222"/>
      <c r="AA6" s="1222"/>
      <c r="AB6" s="1222">
        <v>50000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>
        <v>0</v>
      </c>
      <c r="U8" s="1222"/>
      <c r="V8" s="1222"/>
      <c r="W8" s="1222"/>
      <c r="X8" s="1222"/>
      <c r="Y8" s="1222"/>
      <c r="Z8" s="1222"/>
      <c r="AA8" s="1222"/>
      <c r="AB8" s="1222">
        <v>0</v>
      </c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>
        <v>0</v>
      </c>
      <c r="U9" s="1222"/>
      <c r="V9" s="1222"/>
      <c r="W9" s="1222"/>
      <c r="X9" s="1222"/>
      <c r="Y9" s="1222"/>
      <c r="Z9" s="1222"/>
      <c r="AA9" s="1222"/>
      <c r="AB9" s="1222">
        <v>0</v>
      </c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>
        <v>0</v>
      </c>
      <c r="U10" s="1222"/>
      <c r="V10" s="1222"/>
      <c r="W10" s="1222"/>
      <c r="X10" s="1222"/>
      <c r="Y10" s="1222"/>
      <c r="Z10" s="1222"/>
      <c r="AA10" s="1222"/>
      <c r="AB10" s="1222">
        <v>0</v>
      </c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>
        <v>0</v>
      </c>
      <c r="U11" s="1222"/>
      <c r="V11" s="1222"/>
      <c r="W11" s="1222"/>
      <c r="X11" s="1222"/>
      <c r="Y11" s="1222"/>
      <c r="Z11" s="1222"/>
      <c r="AA11" s="1222"/>
      <c r="AB11" s="1222">
        <v>0</v>
      </c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>
        <v>0</v>
      </c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50000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50000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v>840000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>
        <v>0</v>
      </c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>
        <v>0</v>
      </c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>
        <v>0</v>
      </c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>
        <v>0</v>
      </c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v>300000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50000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>
        <v>50000</v>
      </c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>
        <v>0</v>
      </c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>
        <v>70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35000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35000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>
        <v>22270</v>
      </c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>
        <v>12730</v>
      </c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>
        <v>15000</v>
      </c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>
        <v>0</v>
      </c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>
        <v>0</v>
      </c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>
        <v>0</v>
      </c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22" zoomScale="115" zoomScaleNormal="100" zoomScaleSheetLayoutView="115" workbookViewId="0">
      <selection activeCell="L8" sqref="L8"/>
    </sheetView>
  </sheetViews>
  <sheetFormatPr defaultColWidth="9.109375" defaultRowHeight="10.199999999999999"/>
  <cols>
    <col min="1" max="1" width="0.88671875" style="15" hidden="1" customWidth="1"/>
    <col min="2" max="2" width="4.88671875" style="15" customWidth="1"/>
    <col min="3" max="3" width="35.5546875" style="15" customWidth="1"/>
    <col min="4" max="4" width="6.109375" style="15" customWidth="1"/>
    <col min="5" max="5" width="7.109375" style="817" customWidth="1"/>
    <col min="6" max="6" width="10.6640625" style="15" customWidth="1"/>
    <col min="7" max="7" width="8.6640625" style="15" customWidth="1"/>
    <col min="8" max="9" width="10.6640625" style="15" customWidth="1"/>
    <col min="10" max="10" width="8.6640625" style="15" customWidth="1"/>
    <col min="11" max="12" width="10.6640625" style="15" customWidth="1"/>
    <col min="13" max="13" width="8.6640625" style="15" customWidth="1"/>
    <col min="14" max="14" width="10.6640625" style="15" customWidth="1"/>
    <col min="15" max="15" width="10.33203125" style="15" customWidth="1"/>
    <col min="16" max="16" width="6.6640625" style="15" customWidth="1"/>
    <col min="17" max="16384" width="9.10937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9.6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 t="s">
        <v>907</v>
      </c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 t="s">
        <v>908</v>
      </c>
      <c r="D7" s="736" t="s">
        <v>910</v>
      </c>
      <c r="E7" s="731">
        <v>1</v>
      </c>
      <c r="F7" s="731">
        <v>30000</v>
      </c>
      <c r="G7" s="731">
        <v>5609</v>
      </c>
      <c r="H7" s="731">
        <v>30000</v>
      </c>
      <c r="I7" s="731">
        <v>30000</v>
      </c>
      <c r="J7" s="731">
        <v>5609</v>
      </c>
      <c r="K7" s="731">
        <v>30000</v>
      </c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 t="s">
        <v>909</v>
      </c>
      <c r="D8" s="736" t="s">
        <v>910</v>
      </c>
      <c r="E8" s="731">
        <v>1</v>
      </c>
      <c r="F8" s="731">
        <v>20000</v>
      </c>
      <c r="G8" s="731">
        <v>3739</v>
      </c>
      <c r="H8" s="731">
        <v>20000</v>
      </c>
      <c r="I8" s="731">
        <v>20000</v>
      </c>
      <c r="J8" s="731">
        <v>3739</v>
      </c>
      <c r="K8" s="731">
        <v>20000</v>
      </c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50000</v>
      </c>
      <c r="G10" s="740">
        <f ca="1">SUM(G7:OFFSET(SumaABV,-1,5))</f>
        <v>9348</v>
      </c>
      <c r="H10" s="740">
        <f ca="1">SUM(H7:OFFSET(SumaABV,-1,6))</f>
        <v>50000</v>
      </c>
      <c r="I10" s="740">
        <f ca="1">SUM(I7:OFFSET(SumaABV,-1,7))</f>
        <v>50000</v>
      </c>
      <c r="J10" s="740">
        <f ca="1">SUM(J7:OFFSET(SumaABV,-1,8))</f>
        <v>9348</v>
      </c>
      <c r="K10" s="740">
        <f ca="1">SUM(K7:OFFSET(SumaABV,-1,9))</f>
        <v>50000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50000</v>
      </c>
      <c r="G16" s="740">
        <f ca="1">SUM(OFFSET(SumaABV,0,5),OFFSET(SumaBBV,0,5))</f>
        <v>9348</v>
      </c>
      <c r="H16" s="740">
        <f ca="1">SUM(OFFSET(SumaABV,0,6),OFFSET(SumaBBV,0,6))</f>
        <v>50000</v>
      </c>
      <c r="I16" s="740">
        <f ca="1">SUM(OFFSET(SumaABV,0,7),OFFSET(SumaBBV,0,7))</f>
        <v>50000</v>
      </c>
      <c r="J16" s="740">
        <f ca="1">SUM(OFFSET(SumaABV,0,8),OFFSET(SumaBBV,0,8))</f>
        <v>9348</v>
      </c>
      <c r="K16" s="740">
        <f ca="1">SUM(OFFSET(SumaABV,0,9),OFFSET(SumaBBV,0,9))</f>
        <v>50000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50000</v>
      </c>
      <c r="G39" s="740">
        <f ca="1">SUM(OFFSET(SumaIBV,0,5),OFFSET(SumaIIBV,0,5),OFFSET(SumaIIIBV,0,5))</f>
        <v>9348</v>
      </c>
      <c r="H39" s="740">
        <f ca="1">SUM(OFFSET(SumaIBV,0,6),OFFSET(SumaIIBV,0,6),OFFSET(SumaIIIBV,0,6))</f>
        <v>50000</v>
      </c>
      <c r="I39" s="740">
        <f ca="1">SUM(OFFSET(SumaIBV,0,7),OFFSET(SumaIIBV,0,7),OFFSET(SumaIIIBV,0,7))</f>
        <v>50000</v>
      </c>
      <c r="J39" s="740">
        <f ca="1">SUM(OFFSET(SumaIBV,0,8),OFFSET(SumaIIBV,0,8),OFFSET(SumaIIIBV,0,8))</f>
        <v>9348</v>
      </c>
      <c r="K39" s="740">
        <f ca="1">SUM(OFFSET(SumaIBV,0,9),OFFSET(SumaIIBV,0,9),OFFSET(SumaIIIBV,0,9))</f>
        <v>50000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1.4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activeCell="H6" sqref="H6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6640625" style="12" customWidth="1"/>
    <col min="5" max="5" width="6.5546875" style="12" customWidth="1"/>
    <col min="6" max="6" width="11" style="12" customWidth="1"/>
    <col min="7" max="7" width="12.5546875" style="12" customWidth="1"/>
    <col min="8" max="8" width="62.6640625" style="12" customWidth="1"/>
    <col min="9" max="9" width="6.6640625" style="12" customWidth="1"/>
    <col min="10" max="16384" width="9.10937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" customHeight="1">
      <c r="A4" s="658"/>
      <c r="B4" s="743"/>
      <c r="C4" s="658"/>
      <c r="D4" s="658" t="s">
        <v>910</v>
      </c>
      <c r="E4" s="746">
        <v>1</v>
      </c>
      <c r="F4" s="746">
        <v>30000</v>
      </c>
      <c r="G4" s="747">
        <f>E4*F4</f>
        <v>30000</v>
      </c>
      <c r="H4" s="743"/>
    </row>
    <row r="5" spans="1:10" ht="33.9" customHeight="1">
      <c r="A5" s="658"/>
      <c r="B5" s="743"/>
      <c r="C5" s="658"/>
      <c r="D5" s="658" t="s">
        <v>910</v>
      </c>
      <c r="E5" s="746">
        <v>1</v>
      </c>
      <c r="F5" s="746">
        <v>20000</v>
      </c>
      <c r="G5" s="747">
        <f t="shared" ref="G5:G13" si="0">E5*F5</f>
        <v>20000</v>
      </c>
      <c r="H5" s="743"/>
    </row>
    <row r="6" spans="1:10" ht="33.9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50000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09375" defaultRowHeight="15" customHeight="1"/>
  <cols>
    <col min="1" max="1" width="4.6640625" style="664" customWidth="1"/>
    <col min="2" max="2" width="79.88671875" style="667" customWidth="1"/>
    <col min="3" max="3" width="13" style="664" customWidth="1"/>
    <col min="4" max="4" width="9.5546875" style="664" customWidth="1"/>
    <col min="5" max="5" width="6.6640625" style="599" customWidth="1"/>
    <col min="6" max="16384" width="9.109375" style="599"/>
  </cols>
  <sheetData>
    <row r="1" spans="1:4" ht="15.9" customHeight="1">
      <c r="A1" s="1292" t="s">
        <v>364</v>
      </c>
      <c r="B1" s="1292"/>
      <c r="C1" s="1292"/>
      <c r="D1" s="1292"/>
    </row>
    <row r="2" spans="1:4" ht="15.9" customHeight="1">
      <c r="A2" s="1294" t="s">
        <v>114</v>
      </c>
      <c r="B2" s="1294"/>
      <c r="C2" s="1293" t="s">
        <v>88</v>
      </c>
      <c r="D2" s="1293"/>
    </row>
    <row r="3" spans="1:4" ht="15.9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" customHeight="1">
      <c r="A4" s="715" t="s">
        <v>847</v>
      </c>
      <c r="B4" s="1288" t="s">
        <v>846</v>
      </c>
      <c r="C4" s="1288"/>
      <c r="D4" s="1289"/>
    </row>
    <row r="5" spans="1:4" ht="15.9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>
      <selection activeCell="F5" sqref="F5:AI5"/>
    </sheetView>
  </sheetViews>
  <sheetFormatPr defaultColWidth="9.109375" defaultRowHeight="13.2"/>
  <cols>
    <col min="1" max="1" width="3.109375" style="427" customWidth="1"/>
    <col min="2" max="18" width="2.6640625" style="376" customWidth="1"/>
    <col min="19" max="19" width="2" style="376" customWidth="1"/>
    <col min="20" max="20" width="1.88671875" style="376" customWidth="1"/>
    <col min="21" max="28" width="2.88671875" style="376" customWidth="1"/>
    <col min="29" max="29" width="2.33203125" style="376" customWidth="1"/>
    <col min="30" max="35" width="2.88671875" style="376" customWidth="1"/>
    <col min="36" max="37" width="2.44140625" style="376" customWidth="1"/>
    <col min="38" max="38" width="2.6640625" style="376" customWidth="1"/>
    <col min="39" max="39" width="9.109375" style="386"/>
    <col min="40" max="16384" width="9.10937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v>35000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" customHeight="1">
      <c r="A5" s="684"/>
      <c r="B5" s="1329" t="s">
        <v>375</v>
      </c>
      <c r="C5" s="1329"/>
      <c r="D5" s="1329"/>
      <c r="E5" s="1336"/>
      <c r="F5" s="1244" t="s">
        <v>911</v>
      </c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" customHeight="1">
      <c r="A10" s="684"/>
      <c r="B10" s="1329" t="s">
        <v>375</v>
      </c>
      <c r="C10" s="1329"/>
      <c r="D10" s="1329"/>
      <c r="E10" s="1336"/>
      <c r="F10" s="1244" t="s">
        <v>912</v>
      </c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09375" defaultRowHeight="13.2"/>
  <cols>
    <col min="1" max="1" width="3.33203125" style="63" customWidth="1"/>
    <col min="2" max="20" width="3" style="63" customWidth="1"/>
    <col min="21" max="31" width="3.88671875" style="63" customWidth="1"/>
    <col min="32" max="32" width="3.33203125" style="63" customWidth="1"/>
    <col min="33" max="16384" width="9.10937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2017-11-02T09:21:05Z</cp:lastPrinted>
  <dcterms:created xsi:type="dcterms:W3CDTF">2007-12-13T09:58:23Z</dcterms:created>
  <dcterms:modified xsi:type="dcterms:W3CDTF">2021-04-14T12:25:21Z</dcterms:modified>
</cp:coreProperties>
</file>